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<sst xmlns="http://schemas.openxmlformats.org/spreadsheetml/2006/main" count="54" uniqueCount="53">
  <si>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</si>
  <si>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</si>
  <si>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</si>
  <si>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</si>
  <si>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</si>
  <si>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</si>
  <si>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</si>
  <si>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</si>
  <si>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</si>
  <si>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</si>
  <si>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</si>
  <si>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</si>
  <si>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</si>
  <si>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</si>
  <si>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</si>
  <si>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</si>
  <si>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</si>
  <si>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</si>
  <si>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</si>
  <si>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</si>
  <si>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</si>
  <si>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</si>
  <si>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</si>
  <si>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</si>
  <si>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</si>
  <si>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</si>
  <si>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</si>
  <si>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</si>
  <si>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</si>
  <si>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</si>
  <si>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</si>
  <si>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</si>
  <si>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</si>
  <si>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</si>
  <si>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</si>
  <si>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</si>
  <si>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</si>
  <si>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</si>
  <si>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</si>
  <si>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</si>
  <si>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</si>
  <si>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</si>
  <si>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</si>
  <si>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</si>
  <si>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 xml:space="preserve">Total judges </t>
  </si>
  <si>
    <t>Municipal Court -- Case Filings</t>
  </si>
  <si>
    <t>Tomislavgrad</t>
  </si>
  <si>
    <t>Pi</t>
  </si>
  <si>
    <t>estimated</t>
  </si>
  <si>
    <t>CASELOAD INDEX (the number of judges needed to cover the core caseload)</t>
  </si>
  <si>
    <t>Less commercial cases to be handled by the new Commercial Division in the Livno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</si>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</sst>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9"/>
  <sheetViews>
    <sheetView tabSelected="1" workbookViewId="0" topLeftCell="A32">
      <selection activeCell="L51" sqref="A48:L51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46</v>
      </c>
      <c r="E2" s="11"/>
    </row>
    <row r="3" ht="26.25">
      <c r="A3" s="11" t="s">
        <v>45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36</v>
      </c>
      <c r="G5" s="6" t="s">
        <v>37</v>
      </c>
      <c r="H5" s="6" t="s">
        <v>42</v>
      </c>
      <c r="I5" s="6" t="s">
        <v>41</v>
      </c>
      <c r="J5" s="6" t="s">
        <v>48</v>
      </c>
      <c r="K5" s="5"/>
      <c r="L5" s="7" t="s">
        <v>44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38</v>
      </c>
      <c r="H6" s="9" t="s">
        <v>40</v>
      </c>
      <c r="I6" s="9" t="s">
        <v>40</v>
      </c>
      <c r="J6" s="9" t="s">
        <v>35</v>
      </c>
      <c r="K6" s="9" t="s">
        <v>34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43</v>
      </c>
      <c r="C8" s="12">
        <v>59</v>
      </c>
      <c r="D8" s="12">
        <v>77</v>
      </c>
      <c r="E8" s="12">
        <v>98</v>
      </c>
      <c r="F8" s="12">
        <v>50</v>
      </c>
      <c r="G8" s="12">
        <f>PRODUCT(F8,2)</f>
        <v>100</v>
      </c>
      <c r="H8" s="12">
        <f aca="true" t="shared" si="0" ref="H8:H21">AVERAGE(B8,C8,D8,E8,G8)</f>
        <v>75.4</v>
      </c>
      <c r="I8" s="12">
        <f aca="true" t="shared" si="1" ref="I8:I21">AVERAGE(E8,G8)</f>
        <v>99</v>
      </c>
      <c r="J8" s="12">
        <v>220</v>
      </c>
      <c r="K8" s="12">
        <f>POWER(J8,-1)</f>
        <v>0.004545454545454545</v>
      </c>
      <c r="L8" s="13">
        <f>PRODUCT(I8,K8)</f>
        <v>0.44999999999999996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27</v>
      </c>
      <c r="C9" s="12">
        <v>11</v>
      </c>
      <c r="D9" s="12">
        <v>24</v>
      </c>
      <c r="E9" s="12">
        <v>51</v>
      </c>
      <c r="F9" s="12">
        <v>14</v>
      </c>
      <c r="G9" s="12">
        <f aca="true" t="shared" si="2" ref="G9:G41">PRODUCT(F9,2)</f>
        <v>28</v>
      </c>
      <c r="H9" s="12">
        <f t="shared" si="0"/>
        <v>28.2</v>
      </c>
      <c r="I9" s="12">
        <f t="shared" si="1"/>
        <v>39.5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6</v>
      </c>
      <c r="C10" s="12">
        <v>3</v>
      </c>
      <c r="D10" s="12">
        <v>5</v>
      </c>
      <c r="E10" s="12">
        <v>5</v>
      </c>
      <c r="F10" s="12">
        <v>1</v>
      </c>
      <c r="G10" s="12">
        <f t="shared" si="2"/>
        <v>2</v>
      </c>
      <c r="H10" s="12">
        <f t="shared" si="0"/>
        <v>4.2</v>
      </c>
      <c r="I10" s="12">
        <f t="shared" si="1"/>
        <v>3.5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0.015909090909090907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0</v>
      </c>
      <c r="C11" s="12">
        <v>1</v>
      </c>
      <c r="D11" s="12">
        <v>7</v>
      </c>
      <c r="E11" s="12">
        <v>12</v>
      </c>
      <c r="F11" s="12">
        <v>8</v>
      </c>
      <c r="G11" s="12">
        <f t="shared" si="2"/>
        <v>16</v>
      </c>
      <c r="H11" s="12">
        <f t="shared" si="0"/>
        <v>7.2</v>
      </c>
      <c r="I11" s="12">
        <f t="shared" si="1"/>
        <v>14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191</v>
      </c>
      <c r="C12" s="12">
        <v>230</v>
      </c>
      <c r="D12" s="12">
        <v>751</v>
      </c>
      <c r="E12" s="12">
        <v>1154</v>
      </c>
      <c r="F12" s="12">
        <v>873</v>
      </c>
      <c r="G12" s="12">
        <f t="shared" si="2"/>
        <v>1746</v>
      </c>
      <c r="H12" s="12">
        <f t="shared" si="0"/>
        <v>814.4</v>
      </c>
      <c r="I12" s="12">
        <f t="shared" si="1"/>
        <v>1450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35</v>
      </c>
      <c r="C13" s="12">
        <v>35</v>
      </c>
      <c r="D13" s="12">
        <v>50</v>
      </c>
      <c r="E13" s="12">
        <v>45</v>
      </c>
      <c r="F13" s="12">
        <v>34</v>
      </c>
      <c r="G13" s="12">
        <f t="shared" si="2"/>
        <v>68</v>
      </c>
      <c r="H13" s="12">
        <f t="shared" si="0"/>
        <v>46.6</v>
      </c>
      <c r="I13" s="12">
        <f t="shared" si="1"/>
        <v>56.5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425</v>
      </c>
      <c r="C14" s="12">
        <v>158</v>
      </c>
      <c r="D14" s="12">
        <v>296</v>
      </c>
      <c r="E14" s="12">
        <v>295</v>
      </c>
      <c r="F14" s="12">
        <v>149</v>
      </c>
      <c r="G14" s="12">
        <f t="shared" si="2"/>
        <v>298</v>
      </c>
      <c r="H14" s="12">
        <f t="shared" si="0"/>
        <v>294.4</v>
      </c>
      <c r="I14" s="12">
        <f t="shared" si="1"/>
        <v>296.5</v>
      </c>
      <c r="J14" s="12">
        <v>300</v>
      </c>
      <c r="K14" s="12">
        <f t="shared" si="3"/>
        <v>0.0033333333333333335</v>
      </c>
      <c r="L14" s="13">
        <f t="shared" si="4"/>
        <v>0.9883333333333334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12</v>
      </c>
      <c r="C15" s="12">
        <v>23</v>
      </c>
      <c r="D15" s="12">
        <v>16</v>
      </c>
      <c r="E15" s="12">
        <v>26</v>
      </c>
      <c r="F15" s="12">
        <v>20</v>
      </c>
      <c r="G15" s="12">
        <f t="shared" si="2"/>
        <v>40</v>
      </c>
      <c r="H15" s="12">
        <f t="shared" si="0"/>
        <v>23.4</v>
      </c>
      <c r="I15" s="12">
        <f t="shared" si="1"/>
        <v>33</v>
      </c>
      <c r="J15" s="12">
        <v>300</v>
      </c>
      <c r="K15" s="12">
        <f t="shared" si="3"/>
        <v>0.0033333333333333335</v>
      </c>
      <c r="L15" s="13">
        <f t="shared" si="4"/>
        <v>0.11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/>
      <c r="E16" s="12">
        <v>2</v>
      </c>
      <c r="F16" s="12">
        <v>30</v>
      </c>
      <c r="G16" s="12">
        <f t="shared" si="2"/>
        <v>60</v>
      </c>
      <c r="H16" s="12">
        <f t="shared" si="0"/>
        <v>31</v>
      </c>
      <c r="I16" s="12">
        <f t="shared" si="1"/>
        <v>31</v>
      </c>
      <c r="J16" s="12">
        <v>600</v>
      </c>
      <c r="K16" s="12">
        <f t="shared" si="3"/>
        <v>0.0016666666666666668</v>
      </c>
      <c r="L16" s="13">
        <f t="shared" si="4"/>
        <v>0.05166666666666667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</v>
      </c>
      <c r="C17" s="12">
        <v>10</v>
      </c>
      <c r="D17" s="12">
        <v>0</v>
      </c>
      <c r="E17" s="12">
        <v>3</v>
      </c>
      <c r="F17" s="12">
        <v>20</v>
      </c>
      <c r="G17" s="12">
        <f t="shared" si="2"/>
        <v>40</v>
      </c>
      <c r="H17" s="12">
        <f t="shared" si="0"/>
        <v>10.8</v>
      </c>
      <c r="I17" s="12">
        <f t="shared" si="1"/>
        <v>21.5</v>
      </c>
      <c r="J17" s="12">
        <v>600</v>
      </c>
      <c r="K17" s="12">
        <f t="shared" si="3"/>
        <v>0.0016666666666666668</v>
      </c>
      <c r="L17" s="13">
        <f t="shared" si="4"/>
        <v>0.035833333333333335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307</v>
      </c>
      <c r="C18" s="12">
        <v>287</v>
      </c>
      <c r="D18" s="12">
        <v>317</v>
      </c>
      <c r="E18" s="12">
        <v>292</v>
      </c>
      <c r="F18" s="12">
        <v>125</v>
      </c>
      <c r="G18" s="12">
        <f t="shared" si="2"/>
        <v>250</v>
      </c>
      <c r="H18" s="12">
        <f t="shared" si="0"/>
        <v>290.6</v>
      </c>
      <c r="I18" s="12">
        <f t="shared" si="1"/>
        <v>271</v>
      </c>
      <c r="J18" s="14">
        <v>750</v>
      </c>
      <c r="K18" s="12">
        <f t="shared" si="3"/>
        <v>0.0013333333333333333</v>
      </c>
      <c r="L18" s="13">
        <f t="shared" si="4"/>
        <v>0.36133333333333334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148</v>
      </c>
      <c r="C19" s="12">
        <v>148</v>
      </c>
      <c r="D19" s="12">
        <v>51</v>
      </c>
      <c r="E19" s="12">
        <v>28</v>
      </c>
      <c r="F19" s="12">
        <v>17</v>
      </c>
      <c r="G19" s="12">
        <f t="shared" si="2"/>
        <v>34</v>
      </c>
      <c r="H19" s="12">
        <f t="shared" si="0"/>
        <v>81.8</v>
      </c>
      <c r="I19" s="12">
        <f t="shared" si="1"/>
        <v>31</v>
      </c>
      <c r="J19" s="14">
        <v>300</v>
      </c>
      <c r="K19" s="12">
        <f t="shared" si="3"/>
        <v>0.0033333333333333335</v>
      </c>
      <c r="L19" s="13">
        <f t="shared" si="4"/>
        <v>0.10333333333333335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0</v>
      </c>
      <c r="C20" s="12">
        <v>0</v>
      </c>
      <c r="D20" s="12">
        <v>91</v>
      </c>
      <c r="E20" s="12">
        <v>75</v>
      </c>
      <c r="F20" s="12">
        <v>52</v>
      </c>
      <c r="G20" s="12">
        <f t="shared" si="2"/>
        <v>104</v>
      </c>
      <c r="H20" s="12">
        <f t="shared" si="0"/>
        <v>54</v>
      </c>
      <c r="I20" s="12">
        <f t="shared" si="1"/>
        <v>89.5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0</v>
      </c>
      <c r="C21" s="12">
        <v>1</v>
      </c>
      <c r="D21" s="12">
        <v>5</v>
      </c>
      <c r="E21" s="12">
        <v>1</v>
      </c>
      <c r="F21" s="12">
        <v>4</v>
      </c>
      <c r="G21" s="12">
        <f t="shared" si="2"/>
        <v>8</v>
      </c>
      <c r="H21" s="12">
        <f t="shared" si="0"/>
        <v>3</v>
      </c>
      <c r="I21" s="12">
        <f t="shared" si="1"/>
        <v>4.5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39</v>
      </c>
      <c r="C22" s="12">
        <v>15</v>
      </c>
      <c r="D22" s="12">
        <v>403</v>
      </c>
      <c r="E22" s="12">
        <v>390</v>
      </c>
      <c r="F22" s="12">
        <v>219</v>
      </c>
      <c r="G22" s="12">
        <f t="shared" si="2"/>
        <v>438</v>
      </c>
      <c r="H22" s="12">
        <f>AVERAGE(B22,C22,D22,E22,G22)</f>
        <v>257</v>
      </c>
      <c r="I22" s="12">
        <f>AVERAGE(E22,G22)</f>
        <v>414</v>
      </c>
      <c r="J22" s="14">
        <v>3300</v>
      </c>
      <c r="K22" s="12">
        <f t="shared" si="3"/>
        <v>0.00030303030303030303</v>
      </c>
      <c r="L22" s="13">
        <f t="shared" si="4"/>
        <v>0.12545454545454546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1">AVERAGE(B23,C23,D23,E23,G23)</f>
        <v>0</v>
      </c>
      <c r="I23" s="12">
        <f aca="true" t="shared" si="6" ref="I23:I41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69</v>
      </c>
      <c r="C26" s="12">
        <v>62</v>
      </c>
      <c r="D26" s="12">
        <v>98</v>
      </c>
      <c r="E26" s="12">
        <v>124</v>
      </c>
      <c r="F26" s="12">
        <v>42</v>
      </c>
      <c r="G26" s="12">
        <f t="shared" si="2"/>
        <v>84</v>
      </c>
      <c r="H26" s="12">
        <f t="shared" si="5"/>
        <v>87.4</v>
      </c>
      <c r="I26" s="12">
        <f t="shared" si="6"/>
        <v>104</v>
      </c>
      <c r="J26" s="14">
        <v>5500</v>
      </c>
      <c r="K26" s="12">
        <f t="shared" si="3"/>
        <v>0.0001818181818181818</v>
      </c>
      <c r="L26" s="13">
        <f t="shared" si="4"/>
        <v>0.018909090909090907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2</v>
      </c>
      <c r="G31" s="12">
        <f t="shared" si="2"/>
        <v>4</v>
      </c>
      <c r="H31" s="12">
        <f t="shared" si="5"/>
        <v>4</v>
      </c>
      <c r="I31" s="12">
        <f t="shared" si="6"/>
        <v>4</v>
      </c>
      <c r="J31" s="14">
        <v>900</v>
      </c>
      <c r="K31" s="12">
        <f t="shared" si="3"/>
        <v>0.0011111111111111111</v>
      </c>
      <c r="L31" s="13">
        <f t="shared" si="4"/>
        <v>0.0044444444444444444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2</v>
      </c>
      <c r="C34" s="12">
        <v>1</v>
      </c>
      <c r="D34" s="12">
        <v>6</v>
      </c>
      <c r="E34" s="12">
        <v>5</v>
      </c>
      <c r="F34" s="12">
        <v>9</v>
      </c>
      <c r="G34" s="12">
        <f t="shared" si="2"/>
        <v>18</v>
      </c>
      <c r="H34" s="12">
        <f t="shared" si="5"/>
        <v>6.4</v>
      </c>
      <c r="I34" s="12">
        <f t="shared" si="6"/>
        <v>11.5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0</v>
      </c>
      <c r="C35" s="12">
        <v>1</v>
      </c>
      <c r="D35" s="12">
        <v>2</v>
      </c>
      <c r="E35" s="12">
        <v>1</v>
      </c>
      <c r="F35" s="12">
        <v>1</v>
      </c>
      <c r="G35" s="12">
        <f t="shared" si="2"/>
        <v>2</v>
      </c>
      <c r="H35" s="12">
        <f t="shared" si="5"/>
        <v>1.2</v>
      </c>
      <c r="I35" s="12">
        <f t="shared" si="6"/>
        <v>1.5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1</v>
      </c>
      <c r="C36" s="12">
        <v>1</v>
      </c>
      <c r="D36" s="12">
        <v>0</v>
      </c>
      <c r="E36" s="12">
        <v>2</v>
      </c>
      <c r="F36" s="12">
        <v>1</v>
      </c>
      <c r="G36" s="12">
        <f t="shared" si="2"/>
        <v>2</v>
      </c>
      <c r="H36" s="12">
        <f t="shared" si="5"/>
        <v>1.2</v>
      </c>
      <c r="I36" s="12">
        <f t="shared" si="6"/>
        <v>2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677</v>
      </c>
      <c r="C37" s="12">
        <v>780</v>
      </c>
      <c r="D37" s="12">
        <v>1402</v>
      </c>
      <c r="E37" s="12">
        <v>832</v>
      </c>
      <c r="F37" s="12">
        <v>524</v>
      </c>
      <c r="G37" s="12">
        <f t="shared" si="2"/>
        <v>1048</v>
      </c>
      <c r="H37" s="12">
        <f t="shared" si="5"/>
        <v>947.8</v>
      </c>
      <c r="I37" s="12">
        <f t="shared" si="6"/>
        <v>940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336</v>
      </c>
      <c r="C38" s="12">
        <v>408</v>
      </c>
      <c r="D38" s="12">
        <v>303</v>
      </c>
      <c r="E38" s="12">
        <v>393</v>
      </c>
      <c r="F38" s="12">
        <v>304</v>
      </c>
      <c r="G38" s="12">
        <f t="shared" si="2"/>
        <v>608</v>
      </c>
      <c r="H38" s="12">
        <f t="shared" si="5"/>
        <v>409.6</v>
      </c>
      <c r="I38" s="12">
        <f t="shared" si="6"/>
        <v>500.5</v>
      </c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1000</v>
      </c>
      <c r="C39" s="12">
        <v>763</v>
      </c>
      <c r="D39" s="12">
        <v>703</v>
      </c>
      <c r="E39" s="12">
        <v>643</v>
      </c>
      <c r="F39" s="12">
        <v>415</v>
      </c>
      <c r="G39" s="12">
        <f t="shared" si="2"/>
        <v>830</v>
      </c>
      <c r="H39" s="12">
        <f t="shared" si="5"/>
        <v>787.8</v>
      </c>
      <c r="I39" s="12">
        <f t="shared" si="6"/>
        <v>736.5</v>
      </c>
      <c r="J39" s="12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283</v>
      </c>
      <c r="C40" s="12">
        <v>251</v>
      </c>
      <c r="D40" s="12">
        <v>269</v>
      </c>
      <c r="E40" s="12">
        <v>224</v>
      </c>
      <c r="F40" s="12">
        <v>98</v>
      </c>
      <c r="G40" s="12">
        <f t="shared" si="2"/>
        <v>196</v>
      </c>
      <c r="H40" s="12">
        <f t="shared" si="5"/>
        <v>244.6</v>
      </c>
      <c r="I40" s="12">
        <f t="shared" si="6"/>
        <v>210</v>
      </c>
      <c r="J40" s="12"/>
      <c r="K40" s="12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47</v>
      </c>
      <c r="B41" s="12">
        <v>17</v>
      </c>
      <c r="C41" s="12">
        <v>18</v>
      </c>
      <c r="D41" s="12">
        <v>20</v>
      </c>
      <c r="E41" s="12">
        <v>26</v>
      </c>
      <c r="F41" s="12">
        <v>10</v>
      </c>
      <c r="G41" s="12">
        <f t="shared" si="2"/>
        <v>20</v>
      </c>
      <c r="H41" s="12">
        <f t="shared" si="5"/>
        <v>20.2</v>
      </c>
      <c r="I41" s="12">
        <f t="shared" si="6"/>
        <v>23</v>
      </c>
      <c r="J41" s="12"/>
      <c r="K41" s="1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>
        <f>SUM(L8:L41)</f>
        <v>2.265217171717172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>
        <v>-0.11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3">
        <f>SUM(L39:L50)</f>
        <v>2.155217171717172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